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 tabRatio="274"/>
  </bookViews>
  <sheets>
    <sheet name="Datos sin agrupar" sheetId="1" r:id="rId1"/>
    <sheet name="Datos agrupados" sheetId="2" r:id="rId2"/>
  </sheets>
  <definedNames>
    <definedName name="fem">'Datos sin agrupar'!$D$4:$D$15</definedName>
    <definedName name="masc">'Datos sin agrupar'!$D$16:$D$49</definedName>
  </definedNames>
  <calcPr calcId="145621"/>
</workbook>
</file>

<file path=xl/calcChain.xml><?xml version="1.0" encoding="utf-8"?>
<calcChain xmlns="http://schemas.openxmlformats.org/spreadsheetml/2006/main">
  <c r="J11" i="1" l="1"/>
  <c r="J12" i="1" s="1"/>
  <c r="J10" i="1"/>
  <c r="J13" i="1"/>
  <c r="J15" i="1"/>
  <c r="J14" i="1"/>
  <c r="I15" i="1"/>
  <c r="I14" i="1"/>
  <c r="J9" i="1"/>
  <c r="J8" i="1"/>
  <c r="J7" i="1"/>
  <c r="J6" i="1"/>
  <c r="J5" i="1"/>
  <c r="J4" i="1"/>
  <c r="C5" i="2"/>
  <c r="C6" i="2" s="1"/>
  <c r="C7" i="2" s="1"/>
  <c r="C8" i="2" s="1"/>
  <c r="C9" i="2" s="1"/>
  <c r="B5" i="2"/>
  <c r="B6" i="2" s="1"/>
  <c r="B7" i="2" s="1"/>
  <c r="B8" i="2" s="1"/>
  <c r="B9" i="2" s="1"/>
  <c r="D5" i="2"/>
  <c r="E4" i="2"/>
  <c r="F4" i="2" s="1"/>
  <c r="H15" i="1"/>
  <c r="H14" i="1"/>
  <c r="I13" i="1"/>
  <c r="I11" i="1"/>
  <c r="I12" i="1" s="1"/>
  <c r="I10" i="1"/>
  <c r="I9" i="1"/>
  <c r="I8" i="1"/>
  <c r="I7" i="1"/>
  <c r="I6" i="1"/>
  <c r="I5" i="1"/>
  <c r="I4" i="1"/>
  <c r="H13" i="1"/>
  <c r="H12" i="1"/>
  <c r="H11" i="1"/>
  <c r="H10" i="1"/>
  <c r="H9" i="1"/>
  <c r="H8" i="1"/>
  <c r="H7" i="1"/>
  <c r="H6" i="1"/>
  <c r="H5" i="1"/>
  <c r="H4" i="1"/>
  <c r="D6" i="2" l="1"/>
  <c r="E5" i="2"/>
  <c r="F5" i="2" s="1"/>
  <c r="F6" i="2" l="1"/>
  <c r="E6" i="2"/>
  <c r="D7" i="2"/>
  <c r="D8" i="2" l="1"/>
  <c r="E7" i="2"/>
  <c r="F7" i="2" s="1"/>
  <c r="F8" i="2" l="1"/>
  <c r="E8" i="2"/>
  <c r="D9" i="2"/>
  <c r="F9" i="2" l="1"/>
  <c r="E9" i="2"/>
</calcChain>
</file>

<file path=xl/sharedStrings.xml><?xml version="1.0" encoding="utf-8"?>
<sst xmlns="http://schemas.openxmlformats.org/spreadsheetml/2006/main" count="73" uniqueCount="28">
  <si>
    <t>M</t>
  </si>
  <si>
    <t>ESTATURA</t>
  </si>
  <si>
    <t>GENERO</t>
  </si>
  <si>
    <t>F</t>
  </si>
  <si>
    <t>Xi</t>
  </si>
  <si>
    <t>X(i)</t>
  </si>
  <si>
    <t>Mediana</t>
  </si>
  <si>
    <t>Q1</t>
  </si>
  <si>
    <t>Q2</t>
  </si>
  <si>
    <t>Percentil 50</t>
  </si>
  <si>
    <t>Percentil 75</t>
  </si>
  <si>
    <t>Percentil 80</t>
  </si>
  <si>
    <t>Rango:</t>
  </si>
  <si>
    <t>Desv Estándar:</t>
  </si>
  <si>
    <t>Varianza:</t>
  </si>
  <si>
    <t>Media:</t>
  </si>
  <si>
    <t>Total</t>
  </si>
  <si>
    <t>Femenino</t>
  </si>
  <si>
    <t>Min</t>
  </si>
  <si>
    <t>Max</t>
  </si>
  <si>
    <t>Fronteras</t>
  </si>
  <si>
    <t>Limites aparentes</t>
  </si>
  <si>
    <t>fi</t>
  </si>
  <si>
    <t>Estatura de los alumnos del grupo 12 de Probabilidad y Estadística, semestre 2013-1</t>
  </si>
  <si>
    <t>Masculino</t>
  </si>
  <si>
    <t>Medidas descriptivas</t>
  </si>
  <si>
    <t>Frecuencia Absoluta</t>
  </si>
  <si>
    <t>Marcas de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</si>
</sst>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tabSelected="1" zoomScaleNormal="100" workbookViewId="0">
      <selection activeCell="H22" sqref="H22"/>
    </sheetView>
  </sheetViews>
  <sheetFormatPr baseColWidth="10" defaultRowHeight="15" x14ac:dyDescent="0.25"/>
  <cols>
    <col min="1" max="1" width="6.85546875" customWidth="1"/>
    <col min="5" max="5" width="8.28515625" bestFit="1" customWidth="1"/>
    <col min="7" max="7" width="19.7109375" bestFit="1" customWidth="1"/>
    <col min="8" max="8" width="10" customWidth="1"/>
    <col min="9" max="9" width="11.85546875" bestFit="1" customWidth="1"/>
  </cols>
  <sheetData>
    <row r="1" spans="2:10" x14ac:dyDescent="0.25">
      <c r="B1" t="s">
        <v>23</v>
      </c>
    </row>
    <row r="3" spans="2:10" x14ac:dyDescent="0.25">
      <c r="B3" s="2" t="s">
        <v>4</v>
      </c>
      <c r="C3" s="2" t="s">
        <v>5</v>
      </c>
      <c r="D3" s="2" t="s">
        <v>1</v>
      </c>
      <c r="E3" s="2" t="s">
        <v>2</v>
      </c>
      <c r="G3" s="3" t="s">
        <v>25</v>
      </c>
      <c r="H3" s="12" t="s">
        <v>16</v>
      </c>
      <c r="I3" s="4" t="s">
        <v>17</v>
      </c>
      <c r="J3" s="5" t="s">
        <v>24</v>
      </c>
    </row>
    <row r="4" spans="2:10" x14ac:dyDescent="0.25">
      <c r="B4" s="2">
        <v>33</v>
      </c>
      <c r="C4" s="2">
        <v>1</v>
      </c>
      <c r="D4" s="2">
        <v>1.52</v>
      </c>
      <c r="E4" s="2" t="s">
        <v>3</v>
      </c>
      <c r="G4" s="3" t="s">
        <v>6</v>
      </c>
      <c r="H4" s="13">
        <f>MEDIAN(D4:D49)</f>
        <v>1.7050000000000001</v>
      </c>
      <c r="I4" s="4">
        <f>MEDIAN(fem)</f>
        <v>1.6</v>
      </c>
      <c r="J4" s="7">
        <f>MEDIAN(masc)</f>
        <v>1.75</v>
      </c>
    </row>
    <row r="5" spans="2:10" x14ac:dyDescent="0.25">
      <c r="B5" s="2">
        <v>17</v>
      </c>
      <c r="C5" s="2">
        <v>2</v>
      </c>
      <c r="D5" s="2">
        <v>1.55</v>
      </c>
      <c r="E5" s="2" t="s">
        <v>3</v>
      </c>
      <c r="G5" s="3" t="s">
        <v>7</v>
      </c>
      <c r="H5" s="13">
        <f>QUARTILE(D4:D49,1)</f>
        <v>1.6624999999999999</v>
      </c>
      <c r="I5" s="8">
        <f>QUARTILE(fem,1)</f>
        <v>1.5575000000000001</v>
      </c>
      <c r="J5" s="9">
        <f>QUARTILE(masc,1)</f>
        <v>1.7</v>
      </c>
    </row>
    <row r="6" spans="2:10" x14ac:dyDescent="0.25">
      <c r="B6" s="2">
        <v>31</v>
      </c>
      <c r="C6" s="2">
        <v>3</v>
      </c>
      <c r="D6" s="2">
        <v>1.55</v>
      </c>
      <c r="E6" s="2" t="s">
        <v>3</v>
      </c>
      <c r="G6" s="3" t="s">
        <v>8</v>
      </c>
      <c r="H6" s="13">
        <f>QUARTILE(D4:D49,2)</f>
        <v>1.7050000000000001</v>
      </c>
      <c r="I6" s="8">
        <f>QUARTILE(fem,2)</f>
        <v>1.6</v>
      </c>
      <c r="J6" s="9">
        <f>QUARTILE(masc,2)</f>
        <v>1.75</v>
      </c>
    </row>
    <row r="7" spans="2:10" x14ac:dyDescent="0.25">
      <c r="B7" s="2">
        <v>32</v>
      </c>
      <c r="C7" s="2">
        <v>4</v>
      </c>
      <c r="D7" s="2">
        <v>1.56</v>
      </c>
      <c r="E7" s="2" t="s">
        <v>3</v>
      </c>
      <c r="G7" s="3" t="s">
        <v>9</v>
      </c>
      <c r="H7" s="13">
        <f>PERCENTILE(D4:D49,0.5)</f>
        <v>1.7050000000000001</v>
      </c>
      <c r="I7" s="8">
        <f>PERCENTILE(fem,0.5)</f>
        <v>1.6</v>
      </c>
      <c r="J7" s="9">
        <f>PERCENTILE(masc,0.5)</f>
        <v>1.75</v>
      </c>
    </row>
    <row r="8" spans="2:10" x14ac:dyDescent="0.25">
      <c r="B8" s="2">
        <v>13</v>
      </c>
      <c r="C8" s="2">
        <v>5</v>
      </c>
      <c r="D8" s="2">
        <v>1.6</v>
      </c>
      <c r="E8" s="2" t="s">
        <v>3</v>
      </c>
      <c r="G8" s="3" t="s">
        <v>10</v>
      </c>
      <c r="H8" s="13">
        <f>PERCENTILE(D4:D49,0.75)</f>
        <v>1.76</v>
      </c>
      <c r="I8" s="8">
        <f>PERCENTILE(fem,0.75)</f>
        <v>1.62</v>
      </c>
      <c r="J8" s="9">
        <f>PERCENTILE(masc,0.75)</f>
        <v>1.8</v>
      </c>
    </row>
    <row r="9" spans="2:10" x14ac:dyDescent="0.25">
      <c r="B9" s="2">
        <v>29</v>
      </c>
      <c r="C9" s="2">
        <v>6</v>
      </c>
      <c r="D9" s="2">
        <v>1.6</v>
      </c>
      <c r="E9" s="2" t="s">
        <v>3</v>
      </c>
      <c r="G9" s="3" t="s">
        <v>11</v>
      </c>
      <c r="H9" s="13">
        <f>PERCENTILE(D4:D49,0.8)</f>
        <v>1.8</v>
      </c>
      <c r="I9" s="8">
        <f>PERCENTILE(fem,0.8)</f>
        <v>1.62</v>
      </c>
      <c r="J9" s="9">
        <f>PERCENTILE(masc,0.8)</f>
        <v>1.8</v>
      </c>
    </row>
    <row r="10" spans="2:10" x14ac:dyDescent="0.25">
      <c r="B10" s="2">
        <v>35</v>
      </c>
      <c r="C10" s="2">
        <v>7</v>
      </c>
      <c r="D10" s="2">
        <v>1.6</v>
      </c>
      <c r="E10" s="2" t="s">
        <v>3</v>
      </c>
      <c r="G10" s="3" t="s">
        <v>15</v>
      </c>
      <c r="H10" s="14">
        <f>AVERAGE(D4:D49)</f>
        <v>1.7117391304347822</v>
      </c>
      <c r="I10" s="10">
        <f>AVERAGE(fem)</f>
        <v>1.594166666666667</v>
      </c>
      <c r="J10" s="11">
        <f>AVERAGE(masc)</f>
        <v>1.7532352941176463</v>
      </c>
    </row>
    <row r="11" spans="2:10" x14ac:dyDescent="0.25">
      <c r="B11" s="2">
        <v>36</v>
      </c>
      <c r="C11" s="2">
        <v>8</v>
      </c>
      <c r="D11" s="2">
        <v>1.6</v>
      </c>
      <c r="E11" s="2" t="s">
        <v>3</v>
      </c>
      <c r="G11" s="3" t="s">
        <v>14</v>
      </c>
      <c r="H11" s="14">
        <f>VARP(D4:D49)</f>
        <v>8.223062381852551E-3</v>
      </c>
      <c r="I11" s="10">
        <f>VARP(fem)</f>
        <v>1.6576388888888871E-3</v>
      </c>
      <c r="J11" s="11">
        <f>VARP(masc)</f>
        <v>3.9395328719723224E-3</v>
      </c>
    </row>
    <row r="12" spans="2:10" x14ac:dyDescent="0.25">
      <c r="B12" s="2">
        <v>11</v>
      </c>
      <c r="C12" s="2">
        <v>9</v>
      </c>
      <c r="D12" s="2">
        <v>1.62</v>
      </c>
      <c r="E12" s="2" t="s">
        <v>3</v>
      </c>
      <c r="G12" s="3" t="s">
        <v>13</v>
      </c>
      <c r="H12" s="14">
        <f>STDEVP(D4:D49)</f>
        <v>9.0681102672235697E-2</v>
      </c>
      <c r="I12" s="10">
        <f>SQRT(I11)</f>
        <v>4.0714111667687007E-2</v>
      </c>
      <c r="J12" s="11">
        <f>SQRT(J11)</f>
        <v>6.2765698211461982E-2</v>
      </c>
    </row>
    <row r="13" spans="2:10" x14ac:dyDescent="0.25">
      <c r="B13" s="2">
        <v>34</v>
      </c>
      <c r="C13" s="2">
        <v>10</v>
      </c>
      <c r="D13" s="2">
        <v>1.62</v>
      </c>
      <c r="E13" s="2" t="s">
        <v>3</v>
      </c>
      <c r="G13" s="3" t="s">
        <v>12</v>
      </c>
      <c r="H13" s="12">
        <f>MAX(D4:D49)-MIN(D4:D49)</f>
        <v>0.37999999999999989</v>
      </c>
      <c r="I13" s="4">
        <f>MAX(fem)-MIN(fem)</f>
        <v>0.14999999999999991</v>
      </c>
      <c r="J13" s="7">
        <f>MAX(masc)-MIN(masc)</f>
        <v>0.24</v>
      </c>
    </row>
    <row r="14" spans="2:10" x14ac:dyDescent="0.25">
      <c r="B14" s="2">
        <v>19</v>
      </c>
      <c r="C14" s="2">
        <v>11</v>
      </c>
      <c r="D14" s="2">
        <v>1.64</v>
      </c>
      <c r="E14" s="2" t="s">
        <v>3</v>
      </c>
      <c r="G14" s="3" t="s">
        <v>18</v>
      </c>
      <c r="H14" s="12">
        <f>MIN(D4:D49)</f>
        <v>1.52</v>
      </c>
      <c r="I14" s="4">
        <f>MIN(fem)</f>
        <v>1.52</v>
      </c>
      <c r="J14" s="7">
        <f>MIN(masc)</f>
        <v>1.66</v>
      </c>
    </row>
    <row r="15" spans="2:10" x14ac:dyDescent="0.25">
      <c r="B15" s="2">
        <v>23</v>
      </c>
      <c r="C15" s="2">
        <v>14</v>
      </c>
      <c r="D15" s="2">
        <v>1.67</v>
      </c>
      <c r="E15" s="2" t="s">
        <v>3</v>
      </c>
      <c r="G15" s="3" t="s">
        <v>19</v>
      </c>
      <c r="H15" s="13">
        <f>MAX(D4:D49)</f>
        <v>1.9</v>
      </c>
      <c r="I15" s="8">
        <f>MAX(fem)</f>
        <v>1.67</v>
      </c>
      <c r="J15" s="9">
        <f>MAX(masc)</f>
        <v>1.9</v>
      </c>
    </row>
    <row r="16" spans="2:10" x14ac:dyDescent="0.25">
      <c r="B16" s="2">
        <v>41</v>
      </c>
      <c r="C16" s="2">
        <v>12</v>
      </c>
      <c r="D16" s="2">
        <v>1.66</v>
      </c>
      <c r="E16" s="2" t="s">
        <v>0</v>
      </c>
    </row>
    <row r="17" spans="2:5" x14ac:dyDescent="0.25">
      <c r="B17" s="2">
        <v>8</v>
      </c>
      <c r="C17" s="2">
        <v>13</v>
      </c>
      <c r="D17" s="2">
        <v>1.67</v>
      </c>
      <c r="E17" s="2" t="s">
        <v>0</v>
      </c>
    </row>
    <row r="18" spans="2:5" x14ac:dyDescent="0.25">
      <c r="B18" s="2">
        <v>6</v>
      </c>
      <c r="C18" s="2">
        <v>15</v>
      </c>
      <c r="D18" s="2">
        <v>1.69</v>
      </c>
      <c r="E18" s="2" t="s">
        <v>0</v>
      </c>
    </row>
    <row r="19" spans="2:5" x14ac:dyDescent="0.25">
      <c r="B19" s="2">
        <v>20</v>
      </c>
      <c r="C19" s="2">
        <v>16</v>
      </c>
      <c r="D19" s="2">
        <v>1.69</v>
      </c>
      <c r="E19" s="2" t="s">
        <v>0</v>
      </c>
    </row>
    <row r="20" spans="2:5" x14ac:dyDescent="0.25">
      <c r="B20" s="2">
        <v>30</v>
      </c>
      <c r="C20" s="2">
        <v>17</v>
      </c>
      <c r="D20" s="2">
        <v>1.69</v>
      </c>
      <c r="E20" s="2" t="s">
        <v>0</v>
      </c>
    </row>
    <row r="21" spans="2:5" x14ac:dyDescent="0.25">
      <c r="B21" s="2">
        <v>45</v>
      </c>
      <c r="C21" s="2">
        <v>18</v>
      </c>
      <c r="D21" s="2">
        <v>1.69</v>
      </c>
      <c r="E21" s="2" t="s">
        <v>0</v>
      </c>
    </row>
    <row r="22" spans="2:5" x14ac:dyDescent="0.25">
      <c r="B22" s="2">
        <v>1</v>
      </c>
      <c r="C22" s="2">
        <v>19</v>
      </c>
      <c r="D22" s="2">
        <v>1.7</v>
      </c>
      <c r="E22" s="2" t="s">
        <v>0</v>
      </c>
    </row>
    <row r="23" spans="2:5" x14ac:dyDescent="0.25">
      <c r="B23" s="2">
        <v>2</v>
      </c>
      <c r="C23" s="2">
        <v>20</v>
      </c>
      <c r="D23" s="2">
        <v>1.7</v>
      </c>
      <c r="E23" s="2" t="s">
        <v>0</v>
      </c>
    </row>
    <row r="24" spans="2:5" x14ac:dyDescent="0.25">
      <c r="B24" s="2">
        <v>5</v>
      </c>
      <c r="C24" s="2">
        <v>21</v>
      </c>
      <c r="D24" s="2">
        <v>1.7</v>
      </c>
      <c r="E24" s="2" t="s">
        <v>0</v>
      </c>
    </row>
    <row r="25" spans="2:5" x14ac:dyDescent="0.25">
      <c r="B25" s="2">
        <v>10</v>
      </c>
      <c r="C25" s="2">
        <v>22</v>
      </c>
      <c r="D25" s="2">
        <v>1.7</v>
      </c>
      <c r="E25" s="2" t="s">
        <v>0</v>
      </c>
    </row>
    <row r="26" spans="2:5" x14ac:dyDescent="0.25">
      <c r="B26" s="2">
        <v>14</v>
      </c>
      <c r="C26" s="2">
        <v>23</v>
      </c>
      <c r="D26" s="2">
        <v>1.7</v>
      </c>
      <c r="E26" s="2" t="s">
        <v>0</v>
      </c>
    </row>
    <row r="27" spans="2:5" x14ac:dyDescent="0.25">
      <c r="B27" s="2">
        <v>18</v>
      </c>
      <c r="C27" s="2">
        <v>24</v>
      </c>
      <c r="D27" s="2">
        <v>1.71</v>
      </c>
      <c r="E27" s="2" t="s">
        <v>0</v>
      </c>
    </row>
    <row r="28" spans="2:5" x14ac:dyDescent="0.25">
      <c r="B28" s="2">
        <v>4</v>
      </c>
      <c r="C28" s="2">
        <v>25</v>
      </c>
      <c r="D28" s="2">
        <v>1.72</v>
      </c>
      <c r="E28" s="2" t="s">
        <v>0</v>
      </c>
    </row>
    <row r="29" spans="2:5" x14ac:dyDescent="0.25">
      <c r="B29" s="2">
        <v>22</v>
      </c>
      <c r="C29" s="2">
        <v>26</v>
      </c>
      <c r="D29" s="2">
        <v>1.72</v>
      </c>
      <c r="E29" s="2" t="s">
        <v>0</v>
      </c>
    </row>
    <row r="30" spans="2:5" x14ac:dyDescent="0.25">
      <c r="B30" s="2">
        <v>46</v>
      </c>
      <c r="C30" s="2">
        <v>27</v>
      </c>
      <c r="D30" s="2">
        <v>1.72</v>
      </c>
      <c r="E30" s="2" t="s">
        <v>0</v>
      </c>
    </row>
    <row r="31" spans="2:5" x14ac:dyDescent="0.25">
      <c r="B31" s="2">
        <v>43</v>
      </c>
      <c r="C31" s="2">
        <v>28</v>
      </c>
      <c r="D31" s="2">
        <v>1.73</v>
      </c>
      <c r="E31" s="2" t="s">
        <v>0</v>
      </c>
    </row>
    <row r="32" spans="2:5" x14ac:dyDescent="0.25">
      <c r="B32" s="2">
        <v>25</v>
      </c>
      <c r="C32" s="2">
        <v>29</v>
      </c>
      <c r="D32" s="2">
        <v>1.75</v>
      </c>
      <c r="E32" s="2" t="s">
        <v>0</v>
      </c>
    </row>
    <row r="33" spans="2:5" x14ac:dyDescent="0.25">
      <c r="B33" s="2">
        <v>27</v>
      </c>
      <c r="C33" s="2">
        <v>30</v>
      </c>
      <c r="D33" s="2">
        <v>1.75</v>
      </c>
      <c r="E33" s="2" t="s">
        <v>0</v>
      </c>
    </row>
    <row r="34" spans="2:5" x14ac:dyDescent="0.25">
      <c r="B34" s="2">
        <v>37</v>
      </c>
      <c r="C34" s="2">
        <v>31</v>
      </c>
      <c r="D34" s="2">
        <v>1.75</v>
      </c>
      <c r="E34" s="2" t="s">
        <v>0</v>
      </c>
    </row>
    <row r="35" spans="2:5" x14ac:dyDescent="0.25">
      <c r="B35" s="2">
        <v>39</v>
      </c>
      <c r="C35" s="2">
        <v>32</v>
      </c>
      <c r="D35" s="2">
        <v>1.75</v>
      </c>
      <c r="E35" s="2" t="s">
        <v>0</v>
      </c>
    </row>
    <row r="36" spans="2:5" x14ac:dyDescent="0.25">
      <c r="B36" s="2">
        <v>9</v>
      </c>
      <c r="C36" s="2">
        <v>33</v>
      </c>
      <c r="D36" s="2">
        <v>1.76</v>
      </c>
      <c r="E36" s="2" t="s">
        <v>0</v>
      </c>
    </row>
    <row r="37" spans="2:5" x14ac:dyDescent="0.25">
      <c r="B37" s="2">
        <v>12</v>
      </c>
      <c r="C37" s="2">
        <v>34</v>
      </c>
      <c r="D37" s="2">
        <v>1.76</v>
      </c>
      <c r="E37" s="2" t="s">
        <v>0</v>
      </c>
    </row>
    <row r="38" spans="2:5" x14ac:dyDescent="0.25">
      <c r="B38" s="2">
        <v>44</v>
      </c>
      <c r="C38" s="2">
        <v>35</v>
      </c>
      <c r="D38" s="2">
        <v>1.76</v>
      </c>
      <c r="E38" s="2" t="s">
        <v>0</v>
      </c>
    </row>
    <row r="39" spans="2:5" x14ac:dyDescent="0.25">
      <c r="B39" s="2">
        <v>40</v>
      </c>
      <c r="C39" s="2">
        <v>36</v>
      </c>
      <c r="D39" s="2">
        <v>1.79</v>
      </c>
      <c r="E39" s="2" t="s">
        <v>0</v>
      </c>
    </row>
    <row r="40" spans="2:5" x14ac:dyDescent="0.25">
      <c r="B40" s="2">
        <v>7</v>
      </c>
      <c r="C40" s="2">
        <v>37</v>
      </c>
      <c r="D40" s="2">
        <v>1.8</v>
      </c>
      <c r="E40" s="2" t="s">
        <v>0</v>
      </c>
    </row>
    <row r="41" spans="2:5" x14ac:dyDescent="0.25">
      <c r="B41" s="2">
        <v>16</v>
      </c>
      <c r="C41" s="2">
        <v>38</v>
      </c>
      <c r="D41" s="2">
        <v>1.8</v>
      </c>
      <c r="E41" s="2" t="s">
        <v>0</v>
      </c>
    </row>
    <row r="42" spans="2:5" x14ac:dyDescent="0.25">
      <c r="B42" s="2">
        <v>21</v>
      </c>
      <c r="C42" s="2">
        <v>39</v>
      </c>
      <c r="D42" s="2">
        <v>1.8</v>
      </c>
      <c r="E42" s="2" t="s">
        <v>0</v>
      </c>
    </row>
    <row r="43" spans="2:5" x14ac:dyDescent="0.25">
      <c r="B43" s="2">
        <v>24</v>
      </c>
      <c r="C43" s="2">
        <v>40</v>
      </c>
      <c r="D43" s="2">
        <v>1.8</v>
      </c>
      <c r="E43" s="2" t="s">
        <v>0</v>
      </c>
    </row>
    <row r="44" spans="2:5" x14ac:dyDescent="0.25">
      <c r="B44" s="2">
        <v>26</v>
      </c>
      <c r="C44" s="2">
        <v>41</v>
      </c>
      <c r="D44" s="2">
        <v>1.8</v>
      </c>
      <c r="E44" s="2" t="s">
        <v>0</v>
      </c>
    </row>
    <row r="45" spans="2:5" x14ac:dyDescent="0.25">
      <c r="B45" s="2">
        <v>3</v>
      </c>
      <c r="C45" s="2">
        <v>42</v>
      </c>
      <c r="D45" s="2">
        <v>1.85</v>
      </c>
      <c r="E45" s="2" t="s">
        <v>0</v>
      </c>
    </row>
    <row r="46" spans="2:5" x14ac:dyDescent="0.25">
      <c r="B46" s="2">
        <v>38</v>
      </c>
      <c r="C46" s="2">
        <v>43</v>
      </c>
      <c r="D46" s="2">
        <v>1.85</v>
      </c>
      <c r="E46" s="2" t="s">
        <v>0</v>
      </c>
    </row>
    <row r="47" spans="2:5" x14ac:dyDescent="0.25">
      <c r="B47" s="2">
        <v>28</v>
      </c>
      <c r="C47" s="2">
        <v>44</v>
      </c>
      <c r="D47" s="2">
        <v>1.87</v>
      </c>
      <c r="E47" s="2" t="s">
        <v>0</v>
      </c>
    </row>
    <row r="48" spans="2:5" x14ac:dyDescent="0.25">
      <c r="B48" s="2">
        <v>42</v>
      </c>
      <c r="C48" s="2">
        <v>45</v>
      </c>
      <c r="D48" s="2">
        <v>1.88</v>
      </c>
      <c r="E48" s="2" t="s">
        <v>0</v>
      </c>
    </row>
    <row r="49" spans="2:5" x14ac:dyDescent="0.25">
      <c r="B49" s="2">
        <v>15</v>
      </c>
      <c r="C49" s="2">
        <v>46</v>
      </c>
      <c r="D49" s="2">
        <v>1.9</v>
      </c>
      <c r="E49" s="2" t="s">
        <v>0</v>
      </c>
    </row>
    <row r="50" spans="2:5" x14ac:dyDescent="0.25">
      <c r="B50" s="1"/>
      <c r="C50" s="1"/>
    </row>
  </sheetData>
  <sortState ref="B3:E48">
    <sortCondition ref="E3:E48"/>
    <sortCondition ref="D3:D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zoomScale="150" zoomScaleNormal="150" workbookViewId="0">
      <selection activeCell="C15" sqref="C15"/>
    </sheetView>
  </sheetViews>
  <sheetFormatPr baseColWidth="10" defaultRowHeight="15" x14ac:dyDescent="0.25"/>
  <cols>
    <col min="1" max="1" width="5" customWidth="1"/>
    <col min="6" max="6" width="8.5703125" customWidth="1"/>
  </cols>
  <sheetData>
    <row r="2" spans="2:7" ht="30" x14ac:dyDescent="0.25">
      <c r="F2" s="16" t="s">
        <v>27</v>
      </c>
      <c r="G2" s="16" t="s">
        <v>26</v>
      </c>
    </row>
    <row r="3" spans="2:7" x14ac:dyDescent="0.25">
      <c r="B3" s="17" t="s">
        <v>21</v>
      </c>
      <c r="C3" s="18"/>
      <c r="D3" s="17" t="s">
        <v>20</v>
      </c>
      <c r="E3" s="19"/>
      <c r="F3" s="15" t="s">
        <v>4</v>
      </c>
      <c r="G3" s="2" t="s">
        <v>22</v>
      </c>
    </row>
    <row r="4" spans="2:7" x14ac:dyDescent="0.25">
      <c r="B4" s="2">
        <v>1.52</v>
      </c>
      <c r="C4" s="2">
        <v>1.58</v>
      </c>
      <c r="D4" s="2">
        <v>1.5149999999999999</v>
      </c>
      <c r="E4" s="2">
        <f>D4+0.07</f>
        <v>1.585</v>
      </c>
      <c r="F4" s="6">
        <f>(D4+E4)/2</f>
        <v>1.5499999999999998</v>
      </c>
      <c r="G4" s="2">
        <v>4</v>
      </c>
    </row>
    <row r="5" spans="2:7" x14ac:dyDescent="0.25">
      <c r="B5" s="2">
        <f>B4+0.07</f>
        <v>1.59</v>
      </c>
      <c r="C5" s="2">
        <f>C4+0.07</f>
        <v>1.6500000000000001</v>
      </c>
      <c r="D5" s="2">
        <f>D4+0.07</f>
        <v>1.585</v>
      </c>
      <c r="E5" s="2">
        <f t="shared" ref="E5:E9" si="0">D5+0.07</f>
        <v>1.655</v>
      </c>
      <c r="F5" s="6">
        <f t="shared" ref="F5:F9" si="1">(D5+E5)/2</f>
        <v>1.62</v>
      </c>
      <c r="G5" s="2">
        <v>7</v>
      </c>
    </row>
    <row r="6" spans="2:7" x14ac:dyDescent="0.25">
      <c r="B6" s="2">
        <f t="shared" ref="B6:B9" si="2">B5+0.07</f>
        <v>1.6600000000000001</v>
      </c>
      <c r="C6" s="2">
        <f t="shared" ref="C6:C9" si="3">C5+0.07</f>
        <v>1.7200000000000002</v>
      </c>
      <c r="D6" s="2">
        <f t="shared" ref="D6:D8" si="4">D5+0.07</f>
        <v>1.655</v>
      </c>
      <c r="E6" s="2">
        <f t="shared" si="0"/>
        <v>1.7250000000000001</v>
      </c>
      <c r="F6" s="6">
        <f t="shared" si="1"/>
        <v>1.69</v>
      </c>
      <c r="G6" s="2">
        <v>16</v>
      </c>
    </row>
    <row r="7" spans="2:7" x14ac:dyDescent="0.25">
      <c r="B7" s="2">
        <f t="shared" si="2"/>
        <v>1.7300000000000002</v>
      </c>
      <c r="C7" s="2">
        <f t="shared" si="3"/>
        <v>1.7900000000000003</v>
      </c>
      <c r="D7" s="2">
        <f t="shared" si="4"/>
        <v>1.7250000000000001</v>
      </c>
      <c r="E7" s="2">
        <f t="shared" si="0"/>
        <v>1.7950000000000002</v>
      </c>
      <c r="F7" s="6">
        <f t="shared" si="1"/>
        <v>1.7600000000000002</v>
      </c>
      <c r="G7" s="2">
        <v>9</v>
      </c>
    </row>
    <row r="8" spans="2:7" x14ac:dyDescent="0.25">
      <c r="B8" s="2">
        <f t="shared" si="2"/>
        <v>1.8000000000000003</v>
      </c>
      <c r="C8" s="2">
        <f t="shared" si="3"/>
        <v>1.8600000000000003</v>
      </c>
      <c r="D8" s="2">
        <f t="shared" si="4"/>
        <v>1.7950000000000002</v>
      </c>
      <c r="E8" s="2">
        <f t="shared" si="0"/>
        <v>1.8650000000000002</v>
      </c>
      <c r="F8" s="6">
        <f t="shared" si="1"/>
        <v>1.83</v>
      </c>
      <c r="G8" s="2">
        <v>7</v>
      </c>
    </row>
    <row r="9" spans="2:7" x14ac:dyDescent="0.25">
      <c r="B9" s="2">
        <f t="shared" si="2"/>
        <v>1.8700000000000003</v>
      </c>
      <c r="C9" s="2">
        <f t="shared" si="3"/>
        <v>1.9300000000000004</v>
      </c>
      <c r="D9" s="2">
        <f>D8+0.07</f>
        <v>1.8650000000000002</v>
      </c>
      <c r="E9" s="2">
        <f t="shared" si="0"/>
        <v>1.9350000000000003</v>
      </c>
      <c r="F9" s="6">
        <f t="shared" si="1"/>
        <v>1.9000000000000004</v>
      </c>
      <c r="G9" s="2">
        <v>3</v>
      </c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sin agrupar</vt:lpstr>
      <vt:lpstr>Datos agrupados</vt:lpstr>
      <vt:lpstr>fem</vt:lpstr>
      <vt:lpstr>masc</vt:lpstr>
    </vt:vector>
  </TitlesOfParts>
  <Company>Universidad Nacional Autónoma de México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EQU1</dc:creator>
  <cp:lastModifiedBy>Irene Valdez</cp:lastModifiedBy>
  <dcterms:created xsi:type="dcterms:W3CDTF">2012-08-14T08:08:12Z</dcterms:created>
  <dcterms:modified xsi:type="dcterms:W3CDTF">2012-10-03T01:48:43Z</dcterms:modified>
</cp:coreProperties>
</file>